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480" windowHeight="10950"/>
  </bookViews>
  <sheets>
    <sheet name="Hartland Schools" sheetId="1" r:id="rId1"/>
    <sheet name="Non School Groups" sheetId="2" r:id="rId2"/>
  </sheets>
  <definedNames>
    <definedName name="_Regression_Int" localSheetId="0" hidden="1">1</definedName>
    <definedName name="_Regression_Int" localSheetId="1" hidden="1">1</definedName>
  </definedNames>
  <calcPr calcId="145621"/>
</workbook>
</file>

<file path=xl/calcChain.xml><?xml version="1.0" encoding="utf-8"?>
<calcChain xmlns="http://schemas.openxmlformats.org/spreadsheetml/2006/main">
  <c r="G21" i="1" l="1"/>
  <c r="J4" i="1"/>
  <c r="D4" i="1" s="1"/>
  <c r="C7" i="1"/>
  <c r="C8" i="1"/>
  <c r="C9" i="1"/>
  <c r="C11" i="1"/>
  <c r="C12" i="1" s="1"/>
  <c r="F23" i="1"/>
  <c r="I16" i="2"/>
  <c r="D7" i="2" s="1"/>
  <c r="J10" i="2"/>
  <c r="J11" i="2"/>
  <c r="J13" i="2" s="1"/>
  <c r="J14" i="2" s="1"/>
  <c r="D6" i="2" s="1"/>
  <c r="C9" i="2"/>
  <c r="C13" i="2" s="1"/>
  <c r="C14" i="2" s="1"/>
  <c r="C10" i="2"/>
  <c r="C11" i="2"/>
  <c r="F25" i="2"/>
  <c r="D13" i="1" l="1"/>
  <c r="D15" i="2"/>
  <c r="D15" i="1"/>
  <c r="D16" i="1" s="1"/>
  <c r="D18" i="2" l="1"/>
  <c r="G23" i="2" s="1"/>
  <c r="D17" i="2"/>
</calcChain>
</file>

<file path=xl/sharedStrings.xml><?xml version="1.0" encoding="utf-8"?>
<sst xmlns="http://schemas.openxmlformats.org/spreadsheetml/2006/main" count="53" uniqueCount="40">
  <si>
    <t>MILES</t>
  </si>
  <si>
    <t>STHOURS</t>
  </si>
  <si>
    <t>OTHOURS</t>
  </si>
  <si>
    <t>DTHOURS</t>
  </si>
  <si>
    <t>SUBTOT</t>
  </si>
  <si>
    <t>x25%(FRG)</t>
  </si>
  <si>
    <t>OVERHD</t>
  </si>
  <si>
    <t>X15%</t>
  </si>
  <si>
    <t>COST/BUS</t>
  </si>
  <si>
    <t>SUB TOTAL</t>
  </si>
  <si>
    <t>TOTAL ESTIMATED TRIP COST</t>
  </si>
  <si>
    <t>DATE OF ESTIMATE</t>
  </si>
  <si>
    <t>FIELD TRIP ESTIMATE WORKSHEET</t>
  </si>
  <si>
    <t>ESTIMATE PREPARED BY</t>
  </si>
  <si>
    <t>FIELD TRIP ESTIMATE WORKSHEET FOR ALL OUTSIDE GROUPS</t>
  </si>
  <si>
    <t>x35%(FRG)</t>
  </si>
  <si>
    <t>X20%</t>
  </si>
  <si>
    <t>This Estimate is for NON School groups ONLY</t>
  </si>
  <si>
    <t>Vehicle</t>
  </si>
  <si>
    <t>Driver</t>
  </si>
  <si>
    <t>Fuel</t>
  </si>
  <si>
    <t>repair parts</t>
  </si>
  <si>
    <t>Mechanic</t>
  </si>
  <si>
    <t>Insurance</t>
  </si>
  <si>
    <t>bus purchase</t>
  </si>
  <si>
    <t>Vehicle costs over 7 years</t>
  </si>
  <si>
    <t>Total</t>
  </si>
  <si>
    <t>cost/mi over 150k miles</t>
  </si>
  <si>
    <t>fuel cost</t>
  </si>
  <si>
    <t>Fuel Cost</t>
  </si>
  <si>
    <t xml:space="preserve"> </t>
  </si>
  <si>
    <t>Overhead @15%</t>
  </si>
  <si>
    <t>(School District) Transportation Office</t>
  </si>
  <si>
    <t>This Estimate is for (School District) groups ONLY</t>
  </si>
  <si>
    <t>Rates in effect (Date)</t>
  </si>
  <si>
    <t>NUMBER OF BUSES</t>
  </si>
  <si>
    <t>ST HOURS</t>
  </si>
  <si>
    <t>OT HOURS</t>
  </si>
  <si>
    <t>DT HOURS</t>
  </si>
  <si>
    <t>SUB 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</si>
</sst>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)"/>
    <numFmt numFmtId="165" formatCode=";;;"/>
  </numFmts>
  <fonts count="9" x14ac:knownFonts="1">
    <font>
      <sz val="12"/>
      <name val="Helv"/>
    </font>
    <font>
      <b/>
      <sz val="16"/>
      <name val="Helv"/>
    </font>
    <font>
      <b/>
      <sz val="14"/>
      <name val="Helv"/>
    </font>
    <font>
      <sz val="16"/>
      <name val="Helv"/>
    </font>
    <font>
      <sz val="18"/>
      <name val="Helv"/>
    </font>
    <font>
      <b/>
      <sz val="12"/>
      <name val="Helv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 applyProtection="1"/>
    <xf numFmtId="164" fontId="0" fillId="0" borderId="0" xfId="0" applyNumberFormat="1" applyProtection="1"/>
    <xf numFmtId="0" fontId="0" fillId="0" borderId="0" xfId="0" applyAlignment="1">
      <alignment horizontal="center"/>
    </xf>
    <xf numFmtId="165" fontId="0" fillId="0" borderId="0" xfId="0" applyNumberFormat="1"/>
    <xf numFmtId="0" fontId="1" fillId="0" borderId="0" xfId="0" applyFont="1"/>
    <xf numFmtId="14" fontId="0" fillId="0" borderId="0" xfId="0" applyNumberFormat="1"/>
    <xf numFmtId="164" fontId="2" fillId="0" borderId="1" xfId="0" applyNumberFormat="1" applyFont="1" applyBorder="1" applyProtection="1"/>
    <xf numFmtId="0" fontId="0" fillId="0" borderId="2" xfId="0" applyBorder="1"/>
    <xf numFmtId="0" fontId="4" fillId="0" borderId="0" xfId="0" applyFont="1" applyAlignment="1">
      <alignment horizontal="center"/>
    </xf>
    <xf numFmtId="0" fontId="5" fillId="0" borderId="0" xfId="0" applyFont="1" applyAlignment="1" applyProtection="1">
      <alignment horizontal="left"/>
    </xf>
    <xf numFmtId="0" fontId="5" fillId="0" borderId="0" xfId="0" applyFont="1"/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 applyProtection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Protection="1">
      <protection hidden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 applyProtection="1">
      <alignment horizontal="left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7" fillId="0" borderId="0" xfId="0" applyFont="1" applyAlignment="1" applyProtection="1">
      <alignment horizontal="left"/>
    </xf>
    <xf numFmtId="0" fontId="7" fillId="0" borderId="0" xfId="0" applyFont="1" applyProtection="1"/>
    <xf numFmtId="0" fontId="7" fillId="0" borderId="0" xfId="0" applyFont="1" applyAlignment="1">
      <alignment horizontal="right"/>
    </xf>
    <xf numFmtId="164" fontId="7" fillId="0" borderId="0" xfId="0" applyNumberFormat="1" applyFont="1" applyProtection="1"/>
    <xf numFmtId="165" fontId="7" fillId="0" borderId="0" xfId="0" applyNumberFormat="1" applyFont="1"/>
    <xf numFmtId="164" fontId="8" fillId="0" borderId="1" xfId="0" applyNumberFormat="1" applyFont="1" applyBorder="1" applyProtection="1"/>
    <xf numFmtId="14" fontId="7" fillId="0" borderId="0" xfId="0" applyNumberFormat="1" applyFont="1"/>
    <xf numFmtId="0" fontId="7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30"/>
  <sheetViews>
    <sheetView showGridLines="0" tabSelected="1" zoomScaleNormal="100" workbookViewId="0">
      <selection activeCell="B11" sqref="B11"/>
    </sheetView>
  </sheetViews>
  <sheetFormatPr defaultColWidth="9.77734375" defaultRowHeight="15" x14ac:dyDescent="0.25"/>
  <cols>
    <col min="1" max="1" width="9.77734375" style="24"/>
    <col min="2" max="2" width="10.33203125" style="24" bestFit="1" customWidth="1"/>
    <col min="3" max="3" width="10.77734375" style="24" bestFit="1" customWidth="1"/>
    <col min="4" max="4" width="9.77734375" style="24"/>
    <col min="5" max="5" width="5.77734375" style="24" customWidth="1"/>
    <col min="6" max="6" width="9.77734375" style="24" customWidth="1"/>
    <col min="7" max="8" width="9.77734375" style="24"/>
    <col min="9" max="10" width="9.77734375" style="24" hidden="1" customWidth="1"/>
    <col min="11" max="16384" width="9.77734375" style="24"/>
  </cols>
  <sheetData>
    <row r="1" spans="1:10" s="22" customFormat="1" ht="15.75" x14ac:dyDescent="0.25">
      <c r="A1" s="21" t="s">
        <v>12</v>
      </c>
      <c r="C1" s="21"/>
    </row>
    <row r="2" spans="1:10" x14ac:dyDescent="0.25">
      <c r="A2" s="26"/>
      <c r="C2" s="26"/>
    </row>
    <row r="3" spans="1:10" x14ac:dyDescent="0.25">
      <c r="A3" s="24" t="s">
        <v>18</v>
      </c>
    </row>
    <row r="4" spans="1:10" x14ac:dyDescent="0.25">
      <c r="A4" s="27">
        <v>10</v>
      </c>
      <c r="B4" s="26" t="s">
        <v>0</v>
      </c>
      <c r="C4" s="28" t="s">
        <v>20</v>
      </c>
      <c r="D4" s="29">
        <f>J4*2</f>
        <v>3.3333333333333335</v>
      </c>
      <c r="I4" s="24" t="s">
        <v>29</v>
      </c>
      <c r="J4" s="27">
        <f>A4/6</f>
        <v>1.6666666666666667</v>
      </c>
    </row>
    <row r="5" spans="1:10" x14ac:dyDescent="0.25">
      <c r="A5" s="27"/>
      <c r="B5" s="26"/>
      <c r="C5" s="27"/>
      <c r="D5" s="29"/>
    </row>
    <row r="6" spans="1:10" x14ac:dyDescent="0.25">
      <c r="A6" s="24" t="s">
        <v>19</v>
      </c>
    </row>
    <row r="7" spans="1:10" x14ac:dyDescent="0.25">
      <c r="A7" s="27">
        <v>1</v>
      </c>
      <c r="B7" s="26" t="s">
        <v>36</v>
      </c>
      <c r="C7" s="29">
        <f>A7*D7</f>
        <v>20</v>
      </c>
      <c r="D7" s="30">
        <v>20</v>
      </c>
    </row>
    <row r="8" spans="1:10" x14ac:dyDescent="0.25">
      <c r="B8" s="26" t="s">
        <v>37</v>
      </c>
      <c r="C8" s="29">
        <f>A8*(D7*1.5)</f>
        <v>0</v>
      </c>
    </row>
    <row r="9" spans="1:10" x14ac:dyDescent="0.25">
      <c r="B9" s="26" t="s">
        <v>38</v>
      </c>
      <c r="C9" s="29">
        <f>A9*(D7*2)</f>
        <v>0</v>
      </c>
    </row>
    <row r="10" spans="1:10" ht="6" customHeight="1" x14ac:dyDescent="0.25"/>
    <row r="11" spans="1:10" x14ac:dyDescent="0.25">
      <c r="B11" s="26" t="s">
        <v>39</v>
      </c>
      <c r="C11" s="29">
        <f>C7+C8+C9</f>
        <v>20</v>
      </c>
      <c r="G11" s="24" t="s">
        <v>30</v>
      </c>
    </row>
    <row r="12" spans="1:10" x14ac:dyDescent="0.25">
      <c r="B12" s="26" t="s">
        <v>5</v>
      </c>
      <c r="C12" s="29">
        <f>C11*0.25</f>
        <v>5</v>
      </c>
    </row>
    <row r="13" spans="1:10" x14ac:dyDescent="0.25">
      <c r="D13" s="29">
        <f>D4+C11+C12</f>
        <v>28.333333333333332</v>
      </c>
    </row>
    <row r="15" spans="1:10" x14ac:dyDescent="0.25">
      <c r="B15" s="26" t="s">
        <v>6</v>
      </c>
      <c r="C15" s="26" t="s">
        <v>7</v>
      </c>
      <c r="D15" s="29">
        <f>D13*0.15</f>
        <v>4.25</v>
      </c>
    </row>
    <row r="16" spans="1:10" x14ac:dyDescent="0.25">
      <c r="B16" s="26" t="s">
        <v>8</v>
      </c>
      <c r="C16" s="26" t="s">
        <v>9</v>
      </c>
      <c r="D16" s="29">
        <f>D13+D15</f>
        <v>32.583333333333329</v>
      </c>
    </row>
    <row r="18" spans="1:7" x14ac:dyDescent="0.25">
      <c r="C18" s="24" t="s">
        <v>35</v>
      </c>
      <c r="E18" s="23">
        <v>1</v>
      </c>
    </row>
    <row r="20" spans="1:7" ht="15.75" thickBot="1" x14ac:dyDescent="0.3"/>
    <row r="21" spans="1:7" ht="15.75" thickBot="1" x14ac:dyDescent="0.3">
      <c r="C21" s="24" t="s">
        <v>10</v>
      </c>
      <c r="G21" s="31">
        <f>D16*E18</f>
        <v>32.583333333333329</v>
      </c>
    </row>
    <row r="23" spans="1:7" x14ac:dyDescent="0.25">
      <c r="C23" s="24" t="s">
        <v>11</v>
      </c>
      <c r="F23" s="32">
        <f ca="1">TODAY()</f>
        <v>41953</v>
      </c>
    </row>
    <row r="25" spans="1:7" ht="15.75" thickBot="1" x14ac:dyDescent="0.3">
      <c r="C25" s="24" t="s">
        <v>13</v>
      </c>
      <c r="F25" s="33"/>
    </row>
    <row r="28" spans="1:7" x14ac:dyDescent="0.25">
      <c r="B28" s="25" t="s">
        <v>33</v>
      </c>
      <c r="C28" s="25"/>
      <c r="D28" s="25"/>
      <c r="E28" s="25"/>
      <c r="F28" s="25"/>
    </row>
    <row r="30" spans="1:7" x14ac:dyDescent="0.25">
      <c r="A30" s="24" t="s">
        <v>34</v>
      </c>
    </row>
  </sheetData>
  <phoneticPr fontId="0" type="noConversion"/>
  <printOptions horizontalCentered="1" gridLines="1"/>
  <pageMargins left="0.5" right="0.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0" transitionEvaluation="1"/>
  <dimension ref="A1:J32"/>
  <sheetViews>
    <sheetView showGridLines="0" topLeftCell="A10" workbookViewId="0">
      <selection activeCell="G20" sqref="G20"/>
    </sheetView>
  </sheetViews>
  <sheetFormatPr defaultColWidth="9.77734375" defaultRowHeight="15.75" x14ac:dyDescent="0.25"/>
  <cols>
    <col min="2" max="2" width="10.33203125" bestFit="1" customWidth="1"/>
    <col min="3" max="3" width="10.77734375" bestFit="1" customWidth="1"/>
    <col min="5" max="5" width="5.77734375" customWidth="1"/>
    <col min="6" max="6" width="9.77734375" customWidth="1"/>
    <col min="8" max="10" width="9.77734375" hidden="1" customWidth="1"/>
  </cols>
  <sheetData>
    <row r="1" spans="1:10" ht="23.25" x14ac:dyDescent="0.35">
      <c r="A1" s="19" t="s">
        <v>32</v>
      </c>
      <c r="B1" s="19"/>
      <c r="C1" s="19"/>
      <c r="D1" s="19"/>
      <c r="E1" s="19"/>
      <c r="F1" s="19"/>
      <c r="G1" s="19"/>
      <c r="H1" s="10"/>
    </row>
    <row r="3" spans="1:10" s="12" customFormat="1" ht="19.5" x14ac:dyDescent="0.35">
      <c r="A3" s="13" t="s">
        <v>14</v>
      </c>
      <c r="C3" s="11"/>
    </row>
    <row r="4" spans="1:10" s="12" customFormat="1" ht="19.5" x14ac:dyDescent="0.35">
      <c r="A4" s="13"/>
      <c r="C4" s="11"/>
    </row>
    <row r="5" spans="1:10" x14ac:dyDescent="0.25">
      <c r="A5" t="s">
        <v>18</v>
      </c>
    </row>
    <row r="6" spans="1:10" x14ac:dyDescent="0.25">
      <c r="A6" s="2">
        <v>10</v>
      </c>
      <c r="B6" s="1" t="s">
        <v>0</v>
      </c>
      <c r="C6" s="15" t="s">
        <v>18</v>
      </c>
      <c r="D6" s="17">
        <f>A6*J14</f>
        <v>8.0039999999999996</v>
      </c>
      <c r="H6" s="20" t="s">
        <v>25</v>
      </c>
      <c r="I6" s="20"/>
      <c r="J6" s="20"/>
    </row>
    <row r="7" spans="1:10" x14ac:dyDescent="0.25">
      <c r="A7" s="2"/>
      <c r="B7" s="1"/>
      <c r="C7" s="14" t="s">
        <v>20</v>
      </c>
      <c r="D7" s="16">
        <f>I16*2.5</f>
        <v>4.166666666666667</v>
      </c>
      <c r="H7" t="s">
        <v>24</v>
      </c>
      <c r="J7">
        <v>75000</v>
      </c>
    </row>
    <row r="8" spans="1:10" x14ac:dyDescent="0.25">
      <c r="A8" t="s">
        <v>19</v>
      </c>
      <c r="H8" t="s">
        <v>21</v>
      </c>
      <c r="J8">
        <v>9000</v>
      </c>
    </row>
    <row r="9" spans="1:10" x14ac:dyDescent="0.25">
      <c r="A9" s="2">
        <v>1</v>
      </c>
      <c r="B9" s="1" t="s">
        <v>1</v>
      </c>
      <c r="C9" s="3">
        <f>A9*D9</f>
        <v>22</v>
      </c>
      <c r="D9" s="5">
        <v>22</v>
      </c>
      <c r="H9" t="s">
        <v>23</v>
      </c>
      <c r="J9">
        <v>5000</v>
      </c>
    </row>
    <row r="10" spans="1:10" x14ac:dyDescent="0.25">
      <c r="B10" s="1" t="s">
        <v>2</v>
      </c>
      <c r="C10" s="3">
        <f>A10*(D9*1.5)</f>
        <v>0</v>
      </c>
      <c r="H10" t="s">
        <v>22</v>
      </c>
      <c r="J10">
        <f>55000/25*7</f>
        <v>15400</v>
      </c>
    </row>
    <row r="11" spans="1:10" x14ac:dyDescent="0.25">
      <c r="B11" s="1" t="s">
        <v>3</v>
      </c>
      <c r="C11" s="3">
        <f>A11*(D9*2)</f>
        <v>0</v>
      </c>
      <c r="H11" t="s">
        <v>31</v>
      </c>
      <c r="J11">
        <f>SUM(J7:J10)*0.15</f>
        <v>15660</v>
      </c>
    </row>
    <row r="12" spans="1:10" ht="6" customHeight="1" x14ac:dyDescent="0.25"/>
    <row r="13" spans="1:10" x14ac:dyDescent="0.25">
      <c r="B13" s="1" t="s">
        <v>4</v>
      </c>
      <c r="C13" s="3">
        <f>C9+C10+C11</f>
        <v>22</v>
      </c>
      <c r="H13" t="s">
        <v>26</v>
      </c>
      <c r="J13">
        <f>SUM(J7:J12)</f>
        <v>120060</v>
      </c>
    </row>
    <row r="14" spans="1:10" x14ac:dyDescent="0.25">
      <c r="B14" s="1" t="s">
        <v>15</v>
      </c>
      <c r="C14" s="3">
        <f>C13*0.25</f>
        <v>5.5</v>
      </c>
      <c r="H14" t="s">
        <v>27</v>
      </c>
      <c r="J14">
        <f>J13/150000</f>
        <v>0.8004</v>
      </c>
    </row>
    <row r="15" spans="1:10" x14ac:dyDescent="0.25">
      <c r="D15" s="3">
        <f>D6+D7+C13+C14</f>
        <v>39.670666666666662</v>
      </c>
    </row>
    <row r="16" spans="1:10" x14ac:dyDescent="0.25">
      <c r="H16" t="s">
        <v>28</v>
      </c>
      <c r="I16" s="18">
        <f>A6/6</f>
        <v>1.6666666666666667</v>
      </c>
    </row>
    <row r="17" spans="1:7" x14ac:dyDescent="0.25">
      <c r="B17" s="1" t="s">
        <v>6</v>
      </c>
      <c r="C17" s="1" t="s">
        <v>16</v>
      </c>
      <c r="D17" s="3">
        <f>D15*0.2</f>
        <v>7.9341333333333326</v>
      </c>
    </row>
    <row r="18" spans="1:7" x14ac:dyDescent="0.25">
      <c r="B18" s="1" t="s">
        <v>8</v>
      </c>
      <c r="C18" s="1" t="s">
        <v>9</v>
      </c>
      <c r="D18" s="3">
        <f>D15+D17</f>
        <v>47.604799999999997</v>
      </c>
    </row>
    <row r="20" spans="1:7" x14ac:dyDescent="0.25">
      <c r="C20" t="s">
        <v>35</v>
      </c>
      <c r="E20" s="4">
        <v>1</v>
      </c>
    </row>
    <row r="22" spans="1:7" ht="16.5" thickBot="1" x14ac:dyDescent="0.3"/>
    <row r="23" spans="1:7" ht="20.25" thickBot="1" x14ac:dyDescent="0.4">
      <c r="C23" t="s">
        <v>10</v>
      </c>
      <c r="G23" s="8">
        <f>D18*E20</f>
        <v>47.604799999999997</v>
      </c>
    </row>
    <row r="25" spans="1:7" x14ac:dyDescent="0.25">
      <c r="C25" t="s">
        <v>11</v>
      </c>
      <c r="F25" s="7">
        <f ca="1">TODAY()</f>
        <v>41953</v>
      </c>
    </row>
    <row r="27" spans="1:7" ht="16.5" thickBot="1" x14ac:dyDescent="0.3">
      <c r="C27" t="s">
        <v>13</v>
      </c>
      <c r="F27" s="9"/>
    </row>
    <row r="30" spans="1:7" ht="19.5" x14ac:dyDescent="0.35">
      <c r="B30" s="6" t="s">
        <v>17</v>
      </c>
      <c r="C30" s="6"/>
      <c r="D30" s="6"/>
      <c r="E30" s="6"/>
      <c r="F30" s="6"/>
    </row>
    <row r="32" spans="1:7" x14ac:dyDescent="0.25">
      <c r="A32" t="s">
        <v>34</v>
      </c>
    </row>
  </sheetData>
  <mergeCells count="2">
    <mergeCell ref="A1:G1"/>
    <mergeCell ref="H6:J6"/>
  </mergeCells>
  <phoneticPr fontId="0" type="noConversion"/>
  <printOptions horizontalCentered="1"/>
  <pageMargins left="0.5" right="0.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Hartland Schools</vt:lpstr>
      <vt:lpstr>Non School Groups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Hartland Consolidated Schools</dc:creator>
  <cp:lastModifiedBy>Pat Korloch</cp:lastModifiedBy>
  <cp:lastPrinted>2005-12-20T15:49:56Z</cp:lastPrinted>
  <dcterms:created xsi:type="dcterms:W3CDTF">2000-08-24T12:23:40Z</dcterms:created>
  <dcterms:modified xsi:type="dcterms:W3CDTF">2014-11-10T15:41:17Z</dcterms:modified>
</cp:coreProperties>
</file>